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Product Dev\1 - Cash Flow Solutions\"/>
    </mc:Choice>
  </mc:AlternateContent>
  <xr:revisionPtr revIDLastSave="0" documentId="13_ncr:1_{BB3D6CFC-E7D0-449F-9EEC-B2DB84AF1269}" xr6:coauthVersionLast="47" xr6:coauthVersionMax="47" xr10:uidLastSave="{00000000-0000-0000-0000-000000000000}"/>
  <bookViews>
    <workbookView xWindow="-120" yWindow="-120" windowWidth="20730" windowHeight="11160" xr2:uid="{331BB016-B63C-447E-A0FD-387A4DEC253D}"/>
  </bookViews>
  <sheets>
    <sheet name="1 Bank Account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6" l="1"/>
  <c r="G27" i="6"/>
  <c r="G28" i="6" s="1"/>
  <c r="F27" i="6"/>
  <c r="F28" i="6" s="1"/>
  <c r="E27" i="6"/>
  <c r="E28" i="6" s="1"/>
  <c r="D27" i="6"/>
  <c r="D28" i="6" s="1"/>
  <c r="C27" i="6"/>
  <c r="C28" i="6" s="1"/>
  <c r="G20" i="6"/>
  <c r="G21" i="6" s="1"/>
  <c r="F20" i="6"/>
  <c r="F21" i="6" s="1"/>
  <c r="E20" i="6"/>
  <c r="E21" i="6" s="1"/>
  <c r="D20" i="6"/>
  <c r="D21" i="6" s="1"/>
  <c r="C20" i="6"/>
  <c r="C21" i="6" s="1"/>
  <c r="H20" i="6"/>
  <c r="H21" i="6" s="1"/>
  <c r="H17" i="6"/>
  <c r="H27" i="6" s="1"/>
  <c r="H28" i="6" s="1"/>
  <c r="G17" i="6"/>
  <c r="F17" i="6"/>
  <c r="E17" i="6"/>
  <c r="D17" i="6"/>
  <c r="H15" i="6"/>
  <c r="H22" i="6" s="1"/>
  <c r="H29" i="6" s="1"/>
  <c r="G15" i="6"/>
  <c r="G29" i="6" s="1"/>
  <c r="F15" i="6"/>
  <c r="E15" i="6"/>
  <c r="E29" i="6" s="1"/>
  <c r="D15" i="6"/>
  <c r="D29" i="6" s="1"/>
  <c r="C15" i="6"/>
  <c r="C22" i="6" s="1"/>
  <c r="I14" i="6"/>
  <c r="J14" i="6" s="1"/>
  <c r="I13" i="6"/>
  <c r="I12" i="6"/>
  <c r="J12" i="6" s="1"/>
  <c r="I10" i="6"/>
  <c r="J10" i="6" s="1"/>
  <c r="C29" i="6" l="1"/>
  <c r="C30" i="6" s="1"/>
  <c r="C31" i="6" s="1"/>
  <c r="C23" i="6"/>
  <c r="C24" i="6" s="1"/>
  <c r="D30" i="6"/>
  <c r="D31" i="6" s="1"/>
  <c r="D22" i="6"/>
  <c r="D23" i="6" s="1"/>
  <c r="D24" i="6" s="1"/>
  <c r="E30" i="6"/>
  <c r="E31" i="6" s="1"/>
  <c r="E22" i="6"/>
  <c r="E23" i="6" s="1"/>
  <c r="E24" i="6" s="1"/>
  <c r="F22" i="6"/>
  <c r="F23" i="6" s="1"/>
  <c r="F24" i="6" s="1"/>
  <c r="F29" i="6"/>
  <c r="F30" i="6" s="1"/>
  <c r="G22" i="6"/>
  <c r="G23" i="6" s="1"/>
  <c r="G24" i="6" s="1"/>
  <c r="G30" i="6"/>
  <c r="G31" i="6" s="1"/>
  <c r="H30" i="6"/>
  <c r="H31" i="6" s="1"/>
  <c r="I27" i="6"/>
  <c r="J27" i="6" s="1"/>
  <c r="I20" i="6"/>
  <c r="J20" i="6" s="1"/>
  <c r="H23" i="6"/>
  <c r="H24" i="6" s="1"/>
  <c r="I15" i="6"/>
  <c r="J15" i="6" s="1"/>
  <c r="I17" i="6"/>
  <c r="J17" i="6" s="1"/>
  <c r="J13" i="6"/>
  <c r="I29" i="6" l="1"/>
  <c r="J29" i="6" s="1"/>
  <c r="F31" i="6"/>
  <c r="I30" i="6"/>
  <c r="J30" i="6" s="1"/>
  <c r="I22" i="6"/>
  <c r="J22" i="6" s="1"/>
  <c r="I28" i="6"/>
  <c r="J28" i="6" s="1"/>
  <c r="I31" i="6"/>
  <c r="J31" i="6" s="1"/>
  <c r="I23" i="6"/>
  <c r="J23" i="6" s="1"/>
  <c r="I21" i="6"/>
  <c r="J21" i="6" s="1"/>
  <c r="I24" i="6" l="1"/>
  <c r="J24" i="6" s="1"/>
</calcChain>
</file>

<file path=xl/sharedStrings.xml><?xml version="1.0" encoding="utf-8"?>
<sst xmlns="http://schemas.openxmlformats.org/spreadsheetml/2006/main" count="37" uniqueCount="29">
  <si>
    <t xml:space="preserve">Time Frame: Month and Year to Month and Year </t>
  </si>
  <si>
    <t>Year</t>
  </si>
  <si>
    <t xml:space="preserve">Total </t>
  </si>
  <si>
    <t xml:space="preserve">Mo. </t>
  </si>
  <si>
    <t>Month</t>
  </si>
  <si>
    <t>Average</t>
  </si>
  <si>
    <t xml:space="preserve">Income </t>
  </si>
  <si>
    <t xml:space="preserve">Expenses </t>
  </si>
  <si>
    <t xml:space="preserve">Withdrawals / Retiros </t>
  </si>
  <si>
    <t xml:space="preserve">Service fees (gastos bancario) </t>
  </si>
  <si>
    <t xml:space="preserve">Net Income + / - </t>
  </si>
  <si>
    <t>Oct</t>
  </si>
  <si>
    <t xml:space="preserve">Checks (cheques) </t>
  </si>
  <si>
    <t xml:space="preserve">June </t>
  </si>
  <si>
    <t>May</t>
  </si>
  <si>
    <t xml:space="preserve">July </t>
  </si>
  <si>
    <t xml:space="preserve">Aug </t>
  </si>
  <si>
    <t xml:space="preserve">Sept </t>
  </si>
  <si>
    <t xml:space="preserve">New Income </t>
  </si>
  <si>
    <t>New Expenses</t>
  </si>
  <si>
    <t xml:space="preserve">New Net Income </t>
  </si>
  <si>
    <t xml:space="preserve">Increase Gross Income 5% </t>
  </si>
  <si>
    <t xml:space="preserve">Reduce Expenses 5% </t>
  </si>
  <si>
    <t xml:space="preserve">Hypothetical Analysis on Profitability 10% Increase in Gross Revenues and 5% Decrease on Expenses </t>
  </si>
  <si>
    <t>Consolidated Profit to Loss Statement</t>
  </si>
  <si>
    <t>Mo. Average</t>
  </si>
  <si>
    <t>Mo Average</t>
  </si>
  <si>
    <t xml:space="preserve">Hypothetical Analysis on Profitability 5% Increase in Gross Revenues and 5% Decrease on Expenses </t>
  </si>
  <si>
    <t xml:space="preserve">Input Name of Your Business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</si>
</sst>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0" applyNumberFormat="1"/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left"/>
    </xf>
    <xf numFmtId="44" fontId="0" fillId="3" borderId="1" xfId="1" applyFont="1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44" fontId="0" fillId="3" borderId="0" xfId="1" applyFont="1" applyFill="1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0" xfId="0" applyFill="1" applyAlignment="1">
      <alignment horizontal="center"/>
    </xf>
    <xf numFmtId="44" fontId="0" fillId="4" borderId="1" xfId="1" applyFont="1" applyFill="1" applyBorder="1" applyAlignment="1">
      <alignment horizontal="center"/>
    </xf>
    <xf numFmtId="44" fontId="0" fillId="4" borderId="0" xfId="1" applyFont="1" applyFill="1" applyAlignment="1">
      <alignment horizontal="center"/>
    </xf>
    <xf numFmtId="0" fontId="0" fillId="4" borderId="0" xfId="0" applyFill="1" applyAlignment="1">
      <alignment horizontal="left"/>
    </xf>
    <xf numFmtId="0" fontId="9" fillId="4" borderId="2" xfId="0" applyFont="1" applyFill="1" applyBorder="1" applyAlignment="1">
      <alignment horizontal="center"/>
    </xf>
    <xf numFmtId="44" fontId="10" fillId="4" borderId="2" xfId="1" applyFont="1" applyFill="1" applyBorder="1" applyAlignment="1">
      <alignment horizontal="center"/>
    </xf>
    <xf numFmtId="44" fontId="11" fillId="4" borderId="2" xfId="1" applyFont="1" applyFill="1" applyBorder="1" applyAlignment="1">
      <alignment horizontal="center"/>
    </xf>
    <xf numFmtId="44" fontId="9" fillId="4" borderId="2" xfId="1" applyFont="1" applyFill="1" applyBorder="1" applyAlignment="1">
      <alignment horizontal="center"/>
    </xf>
    <xf numFmtId="0" fontId="9" fillId="4" borderId="2" xfId="0" applyFont="1" applyFill="1" applyBorder="1"/>
    <xf numFmtId="44" fontId="9" fillId="4" borderId="2" xfId="0" applyNumberFormat="1" applyFont="1" applyFill="1" applyBorder="1"/>
    <xf numFmtId="0" fontId="1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6 Month Income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'1 Bank Account'!$C$10:$H$10</c:f>
              <c:numCache>
                <c:formatCode>_("$"* #,##0.00_);_("$"* \(#,##0.00\);_("$"* "-"??_);_(@_)</c:formatCode>
                <c:ptCount val="6"/>
                <c:pt idx="0">
                  <c:v>78872</c:v>
                </c:pt>
                <c:pt idx="1">
                  <c:v>91747</c:v>
                </c:pt>
                <c:pt idx="2">
                  <c:v>79041</c:v>
                </c:pt>
                <c:pt idx="3">
                  <c:v>75736</c:v>
                </c:pt>
                <c:pt idx="4">
                  <c:v>65000</c:v>
                </c:pt>
                <c:pt idx="5">
                  <c:v>92368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2C-4109-95F9-D9F7DC40C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9747024"/>
        <c:axId val="1809745104"/>
      </c:lineChart>
      <c:catAx>
        <c:axId val="180974702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9745104"/>
        <c:crosses val="autoZero"/>
        <c:auto val="1"/>
        <c:lblAlgn val="ctr"/>
        <c:lblOffset val="100"/>
        <c:noMultiLvlLbl val="0"/>
      </c:catAx>
      <c:valAx>
        <c:axId val="180974510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974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6</a:t>
            </a:r>
            <a:r>
              <a:rPr lang="en-GB" baseline="0"/>
              <a:t> Month Expense Trend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'1 Bank Account'!$C$15:$H$15</c:f>
              <c:numCache>
                <c:formatCode>_("$"* #,##0.00_);_("$"* \(#,##0.00\);_("$"* "-"??_);_(@_)</c:formatCode>
                <c:ptCount val="6"/>
                <c:pt idx="0">
                  <c:v>55880</c:v>
                </c:pt>
                <c:pt idx="1">
                  <c:v>96737</c:v>
                </c:pt>
                <c:pt idx="2">
                  <c:v>85731</c:v>
                </c:pt>
                <c:pt idx="3">
                  <c:v>61987</c:v>
                </c:pt>
                <c:pt idx="4">
                  <c:v>85132</c:v>
                </c:pt>
                <c:pt idx="5">
                  <c:v>66285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3-4FD0-9DDE-4A4A2A8F6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0685743"/>
        <c:axId val="1890682863"/>
      </c:lineChart>
      <c:catAx>
        <c:axId val="1890685743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0682863"/>
        <c:crosses val="autoZero"/>
        <c:auto val="1"/>
        <c:lblAlgn val="ctr"/>
        <c:lblOffset val="100"/>
        <c:noMultiLvlLbl val="0"/>
      </c:catAx>
      <c:valAx>
        <c:axId val="1890682863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0685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6</a:t>
            </a:r>
            <a:r>
              <a:rPr lang="en-GB" baseline="0"/>
              <a:t> Month Net Income or </a:t>
            </a:r>
            <a:br>
              <a:rPr lang="en-GB" baseline="0"/>
            </a:br>
            <a:r>
              <a:rPr lang="en-GB" baseline="0"/>
              <a:t>Loss Trend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'1 Bank Account'!$C$15:$H$15</c:f>
              <c:numCache>
                <c:formatCode>_("$"* #,##0.00_);_("$"* \(#,##0.00\);_("$"* "-"??_);_(@_)</c:formatCode>
                <c:ptCount val="6"/>
                <c:pt idx="0">
                  <c:v>55880</c:v>
                </c:pt>
                <c:pt idx="1">
                  <c:v>96737</c:v>
                </c:pt>
                <c:pt idx="2">
                  <c:v>85731</c:v>
                </c:pt>
                <c:pt idx="3">
                  <c:v>61987</c:v>
                </c:pt>
                <c:pt idx="4">
                  <c:v>85132</c:v>
                </c:pt>
                <c:pt idx="5">
                  <c:v>66285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FA-4C72-8D24-5FFF9DE5B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4804112"/>
        <c:axId val="1834806032"/>
      </c:lineChart>
      <c:catAx>
        <c:axId val="183480411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4806032"/>
        <c:crosses val="autoZero"/>
        <c:auto val="1"/>
        <c:lblAlgn val="ctr"/>
        <c:lblOffset val="100"/>
        <c:noMultiLvlLbl val="0"/>
      </c:catAx>
      <c:valAx>
        <c:axId val="183480603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4804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6</xdr:row>
      <xdr:rowOff>157162</xdr:rowOff>
    </xdr:from>
    <xdr:to>
      <xdr:col>14</xdr:col>
      <xdr:colOff>409575</xdr:colOff>
      <xdr:row>15</xdr:row>
      <xdr:rowOff>95249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6B8632-A67E-FF2C-5ACD-0ADB500B66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209550</xdr:colOff>
      <xdr:row>15</xdr:row>
      <xdr:rowOff>133350</xdr:rowOff>
    </xdr:from>
    <xdr:to>
      <xdr:col>14</xdr:col>
      <xdr:colOff>409575</xdr:colOff>
      <xdr:row>24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95B7C1E-EE15-9FD7-1EE9-3F2B8E2463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200026</xdr:colOff>
      <xdr:row>24</xdr:row>
      <xdr:rowOff>161925</xdr:rowOff>
    </xdr:from>
    <xdr:to>
      <xdr:col>14</xdr:col>
      <xdr:colOff>409576</xdr:colOff>
      <xdr:row>33</xdr:row>
      <xdr:rowOff>142875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BFAFEE9-7CCA-0406-53B3-A8EAB13AE9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FAB8E-61F2-4129-BB38-989C2DFE4254}">
  <dimension ref="A2:J32"/>
  <sheetViews>
    <sheetView showGridLines="0" tabSelected="1" topLeftCell="A12" workbookViewId="0">
      <selection activeCell="E29" sqref="E29"/>
    </sheetView>
  </sheetViews>
  <sheetFormatPr defaultRowHeight="15" x14ac:dyDescent="0.25"/>
  <cols>
    <col min="1" max="1" width="5.5703125" customWidth="1"/>
    <col min="2" max="2" width="27.7109375" customWidth="1"/>
    <col min="3" max="6" width="12.85546875" bestFit="1" customWidth="1"/>
    <col min="7" max="7" width="13.5703125" bestFit="1" customWidth="1"/>
    <col min="8" max="8" width="12.85546875" bestFit="1" customWidth="1"/>
    <col min="9" max="9" width="14.5703125" bestFit="1" customWidth="1"/>
    <col min="10" max="10" width="12.7109375" bestFit="1" customWidth="1"/>
  </cols>
  <sheetData>
    <row r="2" spans="1:10" x14ac:dyDescent="0.25">
      <c r="B2" s="2"/>
      <c r="C2" s="3"/>
      <c r="D2" s="3"/>
      <c r="E2" s="3"/>
      <c r="F2" s="3"/>
      <c r="G2" s="3"/>
      <c r="H2" s="3"/>
      <c r="I2" s="3"/>
      <c r="J2" s="3"/>
    </row>
    <row r="3" spans="1:10" ht="15.75" x14ac:dyDescent="0.25">
      <c r="E3" s="4" t="s">
        <v>28</v>
      </c>
    </row>
    <row r="4" spans="1:10" ht="18.75" x14ac:dyDescent="0.3">
      <c r="E4" s="7" t="s">
        <v>24</v>
      </c>
    </row>
    <row r="5" spans="1:10" x14ac:dyDescent="0.25">
      <c r="E5" s="1" t="s">
        <v>0</v>
      </c>
    </row>
    <row r="6" spans="1:10" x14ac:dyDescent="0.25">
      <c r="H6" s="1"/>
    </row>
    <row r="8" spans="1:10" x14ac:dyDescent="0.25">
      <c r="A8" s="29">
        <v>1</v>
      </c>
      <c r="B8" s="15" t="s">
        <v>1</v>
      </c>
      <c r="C8" s="16">
        <v>2025</v>
      </c>
      <c r="D8" s="16">
        <v>2025</v>
      </c>
      <c r="E8" s="16">
        <v>2025</v>
      </c>
      <c r="F8" s="16">
        <v>2025</v>
      </c>
      <c r="G8" s="16">
        <v>2025</v>
      </c>
      <c r="H8" s="16">
        <v>2025</v>
      </c>
      <c r="I8" s="19" t="s">
        <v>2</v>
      </c>
      <c r="J8" s="19" t="s">
        <v>3</v>
      </c>
    </row>
    <row r="9" spans="1:10" x14ac:dyDescent="0.25">
      <c r="A9" s="29">
        <v>2</v>
      </c>
      <c r="B9" s="15" t="s">
        <v>4</v>
      </c>
      <c r="C9" s="16" t="s">
        <v>14</v>
      </c>
      <c r="D9" s="16" t="s">
        <v>13</v>
      </c>
      <c r="E9" s="16" t="s">
        <v>15</v>
      </c>
      <c r="F9" s="16" t="s">
        <v>16</v>
      </c>
      <c r="G9" s="16" t="s">
        <v>17</v>
      </c>
      <c r="H9" s="16" t="s">
        <v>11</v>
      </c>
      <c r="I9" s="19"/>
      <c r="J9" s="19" t="s">
        <v>5</v>
      </c>
    </row>
    <row r="10" spans="1:10" ht="15.75" thickBot="1" x14ac:dyDescent="0.3">
      <c r="A10" s="29">
        <v>3</v>
      </c>
      <c r="B10" s="13" t="s">
        <v>6</v>
      </c>
      <c r="C10" s="14">
        <v>78872</v>
      </c>
      <c r="D10" s="14">
        <v>91747</v>
      </c>
      <c r="E10" s="14">
        <v>79041</v>
      </c>
      <c r="F10" s="14">
        <v>75736</v>
      </c>
      <c r="G10" s="14">
        <v>65000</v>
      </c>
      <c r="H10" s="14">
        <v>92368</v>
      </c>
      <c r="I10" s="20">
        <f>SUM(C10:H10)</f>
        <v>482764</v>
      </c>
      <c r="J10" s="20">
        <f>I10/6</f>
        <v>80460.666666666672</v>
      </c>
    </row>
    <row r="11" spans="1:10" ht="15.75" thickTop="1" x14ac:dyDescent="0.25">
      <c r="A11" s="29"/>
      <c r="B11" s="6" t="s">
        <v>7</v>
      </c>
      <c r="C11" s="8"/>
      <c r="D11" s="8"/>
      <c r="E11" s="8"/>
      <c r="F11" s="8"/>
      <c r="G11" s="8"/>
      <c r="H11" s="8"/>
      <c r="I11" s="8"/>
      <c r="J11" s="8"/>
    </row>
    <row r="12" spans="1:10" x14ac:dyDescent="0.25">
      <c r="A12" s="29">
        <v>4</v>
      </c>
      <c r="B12" s="15" t="s">
        <v>8</v>
      </c>
      <c r="C12" s="17">
        <v>55880</v>
      </c>
      <c r="D12" s="17">
        <v>96737</v>
      </c>
      <c r="E12" s="17">
        <v>85731</v>
      </c>
      <c r="F12" s="17">
        <v>61987</v>
      </c>
      <c r="G12" s="17">
        <v>85132</v>
      </c>
      <c r="H12" s="17">
        <v>66285</v>
      </c>
      <c r="I12" s="21">
        <f>SUM(C12:H12)</f>
        <v>451752</v>
      </c>
      <c r="J12" s="21">
        <f>I12/6</f>
        <v>75292</v>
      </c>
    </row>
    <row r="13" spans="1:10" x14ac:dyDescent="0.25">
      <c r="A13" s="29">
        <v>5</v>
      </c>
      <c r="B13" s="15" t="s">
        <v>12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21">
        <f>SUM(C13:H13)</f>
        <v>0</v>
      </c>
      <c r="J13" s="21">
        <f>I13/6</f>
        <v>0</v>
      </c>
    </row>
    <row r="14" spans="1:10" ht="15.75" thickBot="1" x14ac:dyDescent="0.3">
      <c r="A14" s="29">
        <v>6</v>
      </c>
      <c r="B14" s="18" t="s">
        <v>9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20">
        <f>SUM(C14:H14)</f>
        <v>0</v>
      </c>
      <c r="J14" s="20">
        <f>I14/6</f>
        <v>0</v>
      </c>
    </row>
    <row r="15" spans="1:10" ht="15.75" thickTop="1" x14ac:dyDescent="0.25">
      <c r="B15" s="22" t="s">
        <v>2</v>
      </c>
      <c r="C15" s="21">
        <f t="shared" ref="C15:H15" si="0">SUM(C12:C14)</f>
        <v>55880</v>
      </c>
      <c r="D15" s="21">
        <f t="shared" si="0"/>
        <v>96737</v>
      </c>
      <c r="E15" s="21">
        <f t="shared" si="0"/>
        <v>85731</v>
      </c>
      <c r="F15" s="21">
        <f t="shared" si="0"/>
        <v>61987</v>
      </c>
      <c r="G15" s="21">
        <f t="shared" si="0"/>
        <v>85132</v>
      </c>
      <c r="H15" s="21">
        <f t="shared" si="0"/>
        <v>66285</v>
      </c>
      <c r="I15" s="21">
        <f>SUM(I12:I14)</f>
        <v>451752</v>
      </c>
      <c r="J15" s="21">
        <f>I15/6</f>
        <v>75292</v>
      </c>
    </row>
    <row r="16" spans="1:10" x14ac:dyDescent="0.25">
      <c r="B16" s="5"/>
      <c r="C16" s="8"/>
      <c r="D16" s="8"/>
      <c r="E16" s="8"/>
      <c r="F16" s="8"/>
      <c r="G16" s="8"/>
      <c r="H16" s="8"/>
      <c r="I16" s="8"/>
      <c r="J16" s="8"/>
    </row>
    <row r="17" spans="2:10" ht="16.5" thickBot="1" x14ac:dyDescent="0.3">
      <c r="B17" s="23" t="s">
        <v>10</v>
      </c>
      <c r="C17" s="25">
        <f>C10-C12-C13-C14</f>
        <v>22992</v>
      </c>
      <c r="D17" s="24">
        <f t="shared" ref="D17:H17" si="1">D10-D12-D13-D14</f>
        <v>-4990</v>
      </c>
      <c r="E17" s="25">
        <f t="shared" si="1"/>
        <v>-6690</v>
      </c>
      <c r="F17" s="26">
        <f t="shared" si="1"/>
        <v>13749</v>
      </c>
      <c r="G17" s="25">
        <f t="shared" si="1"/>
        <v>-20132</v>
      </c>
      <c r="H17" s="26">
        <f t="shared" si="1"/>
        <v>26083</v>
      </c>
      <c r="I17" s="24">
        <f>SUM(C17:H17)</f>
        <v>31012</v>
      </c>
      <c r="J17" s="26">
        <f>I17/6</f>
        <v>5168.666666666667</v>
      </c>
    </row>
    <row r="18" spans="2:10" ht="15.75" thickTop="1" x14ac:dyDescent="0.25"/>
    <row r="19" spans="2:10" ht="18.75" x14ac:dyDescent="0.3">
      <c r="B19" s="11" t="s">
        <v>27</v>
      </c>
      <c r="C19" s="3"/>
      <c r="D19" s="3"/>
      <c r="E19" s="3"/>
      <c r="F19" s="3"/>
      <c r="G19" s="3"/>
      <c r="H19" s="3"/>
      <c r="I19" s="12" t="s">
        <v>2</v>
      </c>
      <c r="J19" s="3" t="s">
        <v>25</v>
      </c>
    </row>
    <row r="20" spans="2:10" x14ac:dyDescent="0.25">
      <c r="B20" t="s">
        <v>21</v>
      </c>
      <c r="C20" s="9">
        <f t="shared" ref="C20:G20" si="2">C10*5%</f>
        <v>3943.6000000000004</v>
      </c>
      <c r="D20" s="9">
        <f t="shared" si="2"/>
        <v>4587.3500000000004</v>
      </c>
      <c r="E20" s="9">
        <f t="shared" si="2"/>
        <v>3952.05</v>
      </c>
      <c r="F20" s="9">
        <f t="shared" si="2"/>
        <v>3786.8</v>
      </c>
      <c r="G20" s="9">
        <f t="shared" si="2"/>
        <v>3250</v>
      </c>
      <c r="H20" s="9">
        <f t="shared" ref="H20" si="3">H10*10%</f>
        <v>9236.8000000000011</v>
      </c>
      <c r="I20" s="9">
        <f>SUM(C20:H20)</f>
        <v>28756.6</v>
      </c>
      <c r="J20" s="9">
        <f>I20/6</f>
        <v>4792.7666666666664</v>
      </c>
    </row>
    <row r="21" spans="2:10" x14ac:dyDescent="0.25">
      <c r="B21" t="s">
        <v>18</v>
      </c>
      <c r="C21" s="9">
        <f t="shared" ref="C21:H21" si="4">C10+C20</f>
        <v>82815.600000000006</v>
      </c>
      <c r="D21" s="9">
        <f t="shared" si="4"/>
        <v>96334.35</v>
      </c>
      <c r="E21" s="9">
        <f t="shared" si="4"/>
        <v>82993.05</v>
      </c>
      <c r="F21" s="9">
        <f t="shared" si="4"/>
        <v>79522.8</v>
      </c>
      <c r="G21" s="9">
        <f t="shared" si="4"/>
        <v>68250</v>
      </c>
      <c r="H21" s="9">
        <f t="shared" si="4"/>
        <v>101604.8</v>
      </c>
      <c r="I21" s="9">
        <f>SUM(C21:H21)</f>
        <v>511520.6</v>
      </c>
      <c r="J21" s="9">
        <f>I21/6</f>
        <v>85253.433333333334</v>
      </c>
    </row>
    <row r="22" spans="2:10" x14ac:dyDescent="0.25">
      <c r="B22" t="s">
        <v>22</v>
      </c>
      <c r="C22" s="9">
        <f t="shared" ref="C22:G22" si="5">C15*5%</f>
        <v>2794</v>
      </c>
      <c r="D22" s="9">
        <f t="shared" si="5"/>
        <v>4836.8500000000004</v>
      </c>
      <c r="E22" s="9">
        <f t="shared" si="5"/>
        <v>4286.55</v>
      </c>
      <c r="F22" s="9">
        <f t="shared" si="5"/>
        <v>3099.3500000000004</v>
      </c>
      <c r="G22" s="9">
        <f t="shared" si="5"/>
        <v>4256.6000000000004</v>
      </c>
      <c r="H22" s="9">
        <f t="shared" ref="H22" si="6">H15*10%</f>
        <v>6628.5</v>
      </c>
      <c r="I22" s="9">
        <f>SUM(C22:H22)</f>
        <v>25901.850000000002</v>
      </c>
      <c r="J22" s="9">
        <f>I22/6</f>
        <v>4316.9750000000004</v>
      </c>
    </row>
    <row r="23" spans="2:10" x14ac:dyDescent="0.25">
      <c r="B23" t="s">
        <v>19</v>
      </c>
      <c r="C23" s="9">
        <f t="shared" ref="C23:H23" si="7">C15-C22</f>
        <v>53086</v>
      </c>
      <c r="D23" s="9">
        <f t="shared" si="7"/>
        <v>91900.15</v>
      </c>
      <c r="E23" s="9">
        <f t="shared" si="7"/>
        <v>81444.45</v>
      </c>
      <c r="F23" s="9">
        <f t="shared" si="7"/>
        <v>58887.65</v>
      </c>
      <c r="G23" s="9">
        <f t="shared" si="7"/>
        <v>80875.399999999994</v>
      </c>
      <c r="H23" s="9">
        <f t="shared" si="7"/>
        <v>59656.5</v>
      </c>
      <c r="I23" s="9">
        <f>SUM(C23:H23)</f>
        <v>425850.15</v>
      </c>
      <c r="J23" s="9">
        <f>I23/6</f>
        <v>70975.025000000009</v>
      </c>
    </row>
    <row r="24" spans="2:10" ht="16.5" thickBot="1" x14ac:dyDescent="0.3">
      <c r="B24" s="27" t="s">
        <v>20</v>
      </c>
      <c r="C24" s="28">
        <f t="shared" ref="C24:H24" si="8">C21-C23</f>
        <v>29729.600000000006</v>
      </c>
      <c r="D24" s="28">
        <f t="shared" si="8"/>
        <v>4434.2000000000116</v>
      </c>
      <c r="E24" s="28">
        <f t="shared" si="8"/>
        <v>1548.6000000000058</v>
      </c>
      <c r="F24" s="28">
        <f t="shared" si="8"/>
        <v>20635.150000000001</v>
      </c>
      <c r="G24" s="28">
        <f t="shared" si="8"/>
        <v>-12625.399999999994</v>
      </c>
      <c r="H24" s="28">
        <f t="shared" si="8"/>
        <v>41948.3</v>
      </c>
      <c r="I24" s="28">
        <f>SUM(C24:H24)</f>
        <v>85670.450000000041</v>
      </c>
      <c r="J24" s="28">
        <f>I24/6</f>
        <v>14278.40833333334</v>
      </c>
    </row>
    <row r="25" spans="2:10" ht="15.75" thickTop="1" x14ac:dyDescent="0.25"/>
    <row r="26" spans="2:10" ht="18.75" x14ac:dyDescent="0.3">
      <c r="B26" s="11" t="s">
        <v>23</v>
      </c>
      <c r="C26" s="10"/>
      <c r="D26" s="10"/>
      <c r="E26" s="10"/>
      <c r="F26" s="10"/>
      <c r="G26" s="10"/>
      <c r="H26" s="10"/>
      <c r="I26" s="12" t="s">
        <v>2</v>
      </c>
      <c r="J26" s="3" t="s">
        <v>26</v>
      </c>
    </row>
    <row r="27" spans="2:10" x14ac:dyDescent="0.25">
      <c r="B27" t="s">
        <v>21</v>
      </c>
      <c r="C27" s="9">
        <f t="shared" ref="C27:G27" si="9">C10*10%</f>
        <v>7887.2000000000007</v>
      </c>
      <c r="D27" s="9">
        <f t="shared" si="9"/>
        <v>9174.7000000000007</v>
      </c>
      <c r="E27" s="9">
        <f t="shared" si="9"/>
        <v>7904.1</v>
      </c>
      <c r="F27" s="9">
        <f t="shared" si="9"/>
        <v>7573.6</v>
      </c>
      <c r="G27" s="9">
        <f t="shared" si="9"/>
        <v>6500</v>
      </c>
      <c r="H27" s="9">
        <f t="shared" ref="H27" si="10">H17*10%</f>
        <v>2608.3000000000002</v>
      </c>
      <c r="I27" s="9">
        <f>SUM(C27:H27)</f>
        <v>41647.9</v>
      </c>
      <c r="J27" s="9">
        <f>I27/6</f>
        <v>6941.3166666666666</v>
      </c>
    </row>
    <row r="28" spans="2:10" x14ac:dyDescent="0.25">
      <c r="B28" t="s">
        <v>18</v>
      </c>
      <c r="C28" s="9">
        <f t="shared" ref="C28:H28" si="11">C10+C27</f>
        <v>86759.2</v>
      </c>
      <c r="D28" s="9">
        <f t="shared" si="11"/>
        <v>100921.7</v>
      </c>
      <c r="E28" s="9">
        <f t="shared" si="11"/>
        <v>86945.1</v>
      </c>
      <c r="F28" s="9">
        <f t="shared" si="11"/>
        <v>83309.600000000006</v>
      </c>
      <c r="G28" s="9">
        <f t="shared" si="11"/>
        <v>71500</v>
      </c>
      <c r="H28" s="9">
        <f t="shared" si="11"/>
        <v>94976.3</v>
      </c>
      <c r="I28" s="9">
        <f>SUM(C28:H28)</f>
        <v>524411.9</v>
      </c>
      <c r="J28" s="9">
        <f>I28/6</f>
        <v>87401.983333333337</v>
      </c>
    </row>
    <row r="29" spans="2:10" x14ac:dyDescent="0.25">
      <c r="B29" t="s">
        <v>22</v>
      </c>
      <c r="C29" s="9">
        <f t="shared" ref="C29:G29" si="12">C15*5%</f>
        <v>2794</v>
      </c>
      <c r="D29" s="9">
        <f t="shared" si="12"/>
        <v>4836.8500000000004</v>
      </c>
      <c r="E29" s="9">
        <f t="shared" si="12"/>
        <v>4286.55</v>
      </c>
      <c r="F29" s="9">
        <f t="shared" si="12"/>
        <v>3099.3500000000004</v>
      </c>
      <c r="G29" s="9">
        <f t="shared" si="12"/>
        <v>4256.6000000000004</v>
      </c>
      <c r="H29" s="9">
        <f t="shared" ref="H29" si="13">H22*10%</f>
        <v>662.85</v>
      </c>
      <c r="I29" s="9">
        <f>SUM(C29:H29)</f>
        <v>19936.2</v>
      </c>
      <c r="J29" s="9">
        <f>I29/6</f>
        <v>3322.7000000000003</v>
      </c>
    </row>
    <row r="30" spans="2:10" x14ac:dyDescent="0.25">
      <c r="B30" t="s">
        <v>19</v>
      </c>
      <c r="C30" s="9">
        <f t="shared" ref="C30:H30" si="14">C15-C29</f>
        <v>53086</v>
      </c>
      <c r="D30" s="9">
        <f t="shared" si="14"/>
        <v>91900.15</v>
      </c>
      <c r="E30" s="9">
        <f t="shared" si="14"/>
        <v>81444.45</v>
      </c>
      <c r="F30" s="9">
        <f t="shared" si="14"/>
        <v>58887.65</v>
      </c>
      <c r="G30" s="9">
        <f t="shared" si="14"/>
        <v>80875.399999999994</v>
      </c>
      <c r="H30" s="9">
        <f t="shared" si="14"/>
        <v>65622.149999999994</v>
      </c>
      <c r="I30" s="9">
        <f>SUM(C30:H30)</f>
        <v>431815.80000000005</v>
      </c>
      <c r="J30" s="9">
        <f>I30/6</f>
        <v>71969.3</v>
      </c>
    </row>
    <row r="31" spans="2:10" ht="16.5" thickBot="1" x14ac:dyDescent="0.3">
      <c r="B31" s="27" t="s">
        <v>20</v>
      </c>
      <c r="C31" s="28">
        <f t="shared" ref="C31" si="15">C28-C30</f>
        <v>33673.199999999997</v>
      </c>
      <c r="D31" s="28">
        <f t="shared" ref="D31" si="16">D28-D30</f>
        <v>9021.5500000000029</v>
      </c>
      <c r="E31" s="28">
        <f t="shared" ref="E31" si="17">E28-E30</f>
        <v>5500.6500000000087</v>
      </c>
      <c r="F31" s="28">
        <f t="shared" ref="F31" si="18">F28-F30</f>
        <v>24421.950000000004</v>
      </c>
      <c r="G31" s="28">
        <f t="shared" ref="G31" si="19">G28-G30</f>
        <v>-9375.3999999999942</v>
      </c>
      <c r="H31" s="28">
        <f t="shared" ref="H31" si="20">H28-H30</f>
        <v>29354.150000000009</v>
      </c>
      <c r="I31" s="28">
        <f>SUM(C31:H31)</f>
        <v>92596.10000000002</v>
      </c>
      <c r="J31" s="28">
        <f>I31/6</f>
        <v>15432.683333333336</v>
      </c>
    </row>
    <row r="32" spans="2:10" ht="15.75" thickTop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Bank Account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ZAPATA</dc:creator>
  <cp:lastModifiedBy>GILBERTO ZAPATA</cp:lastModifiedBy>
  <cp:lastPrinted>2024-07-24T20:05:37Z</cp:lastPrinted>
  <dcterms:created xsi:type="dcterms:W3CDTF">2023-11-09T16:28:25Z</dcterms:created>
  <dcterms:modified xsi:type="dcterms:W3CDTF">2025-12-21T00:33:00Z</dcterms:modified>
</cp:coreProperties>
</file>